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<sst xmlns="http://schemas.openxmlformats.org/spreadsheetml/2006/main" uniqueCount="46">
  <si>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</si>
  <si>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</si>
  <si>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</si>
  <si>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</si>
  <si>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</si>
  <si>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</si>
  <si>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</si>
  <si>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</si>
  <si>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</si>
  <si>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</si>
  <si>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</si>
  <si>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</si>
  <si>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</si>
  <si>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</si>
  <si>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</si>
  <si>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</si>
  <si>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</si>
  <si>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</si>
  <si>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</si>
  <si>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</si>
  <si>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DON MILANI SALA</t>
  </si>
  <si>
    <t>88100 CATANZARO (CZ) - VIA FIUME NETO LOCALITA' SANTO JANNI, NM - C.F. 97061290793 C.M. CZIC856002</t>
  </si>
  <si>
    <t>2023</t>
  </si>
  <si>
    <t>BCC06E000009223 del 14/02/2023</t>
  </si>
  <si>
    <t>24/PA del 19/01/2023</t>
  </si>
  <si>
    <t>209 del 15/02/2023</t>
  </si>
  <si>
    <t>117/PA del 03/02/2023</t>
  </si>
  <si>
    <t>49 del 13/02/2023</t>
  </si>
  <si>
    <t>1023025798 del 01/02/2023</t>
  </si>
  <si>
    <t>FPA 2/23 del 18/01/2023</t>
  </si>
  <si>
    <t>1023061400 del 03/03/2023</t>
  </si>
  <si>
    <t>49 del 02/03/2023</t>
  </si>
  <si>
    <t>000000001601 del 07/04/2023</t>
  </si>
  <si>
    <t>19/I del 22/03/2023</t>
  </si>
  <si>
    <t>2749/PA del 18/07/2022</t>
  </si>
  <si>
    <t>44200 del 28/06/2022</t>
  </si>
  <si>
    <t>1023116429 del 02/05/2023</t>
  </si>
  <si>
    <t>1023145342 del 01/06/2023</t>
  </si>
  <si>
    <t>527 del 12/05/2023</t>
  </si>
  <si>
    <t>3/109 del 22/06/2023</t>
  </si>
  <si>
    <t>FPA 1/23 del 19/04/2023</t>
  </si>
  <si>
    <t>FATTPA 35/2023 del 03/07/2023</t>
  </si>
  <si>
    <t>253 del 29/06/2023</t>
  </si>
  <si>
    <t>1023006668 del 18/01/2023</t>
  </si>
  <si>
    <t>1023306899 del 06/12/2023</t>
  </si>
  <si>
    <t>169 del 18/12/2023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</si>
</sst>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23</v>
      </c>
      <c r="B9" s="32"/>
      <c r="C9" s="31">
        <f>SUM(C13:C16)</f>
        <v>42112.68</v>
      </c>
      <c r="D9" s="32"/>
      <c r="E9" s="37">
        <f>('Trimestre 1'!H1+'Trimestre 2'!H1+'Trimestre 3'!H1+'Trimestre 4'!H1)/C9</f>
        <v>69.706628303716386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9</v>
      </c>
      <c r="C13" s="26">
        <f>'Trimestre 1'!B1</f>
        <v>13864.93</v>
      </c>
      <c r="D13" s="26">
        <f>'Trimestre 1'!G1</f>
        <v>-25.258027222663802</v>
      </c>
      <c r="E13" s="26">
        <v>40511.42</v>
      </c>
      <c r="F13" s="30">
        <v>12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7</v>
      </c>
      <c r="C14" s="26">
        <f>'Trimestre 2'!B1</f>
        <v>22937.93</v>
      </c>
      <c r="D14" s="26">
        <f>'Trimestre 2'!G1</f>
        <v>186.62770329396679</v>
      </c>
      <c r="E14" s="26">
        <v>31621.71</v>
      </c>
      <c r="F14" s="30">
        <v>15</v>
      </c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5</v>
      </c>
      <c r="C15" s="26">
        <f>'Trimestre 3'!B1</f>
        <v>4335.86</v>
      </c>
      <c r="D15" s="26">
        <f>'Trimestre 3'!G1</f>
        <v>-222.7723319489331</v>
      </c>
      <c r="E15" s="26">
        <v>151203.8</v>
      </c>
      <c r="F15" s="30">
        <v>55</v>
      </c>
    </row>
    <row r="16" spans="1:6" ht="21.75" customHeight="1">
      <c r="A16" s="25" t="s">
        <v>16</v>
      </c>
      <c r="B16" s="14">
        <f>'Trimestre 4'!C1</f>
        <v>2</v>
      </c>
      <c r="C16" s="26">
        <f>'Trimestre 4'!B1</f>
        <v>973.96</v>
      </c>
      <c r="D16" s="26">
        <f>'Trimestre 4'!G1</f>
        <v>-29.990800443550043</v>
      </c>
      <c r="E16" s="26">
        <v>151756.02</v>
      </c>
      <c r="F16" s="30">
        <v>57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13864.93</v>
      </c>
      <c r="C1" s="49">
        <f>COUNTA(A4:A203)</f>
        <v>9</v>
      </c>
      <c r="G1" s="13">
        <f>IF(B1&lt;&gt;0,H1/B1,0)</f>
        <v>-25.258027222663802</v>
      </c>
      <c r="H1" s="12">
        <f>SUM(H4:H195)</f>
        <v>-350200.77938032767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790</v>
      </c>
      <c r="C4" s="10">
        <v>45007</v>
      </c>
      <c r="D4" s="10">
        <v>44980</v>
      </c>
      <c r="E4" s="10"/>
      <c r="F4" s="10"/>
      <c r="G4" s="1">
        <f>D4-C4-(F4-E4)</f>
        <v>-27</v>
      </c>
      <c r="H4" s="9">
        <f>B4*G4</f>
        <v>-21330</v>
      </c>
    </row>
    <row r="5" spans="1:8">
      <c r="A5" s="16" t="s">
        <v>24</v>
      </c>
      <c r="B5" s="9">
        <v>300</v>
      </c>
      <c r="C5" s="10">
        <v>44982</v>
      </c>
      <c r="D5" s="10">
        <v>44980</v>
      </c>
      <c r="E5" s="10"/>
      <c r="F5" s="10"/>
      <c r="G5" s="1">
        <f t="shared" si="0" ref="G5:G68">D5-C5-(F5-E5)</f>
        <v>-2</v>
      </c>
      <c r="H5" s="9">
        <f t="shared" si="1" ref="H5:H68">B5*G5</f>
        <v>-600</v>
      </c>
    </row>
    <row r="6" spans="1:8">
      <c r="A6" s="16" t="s">
        <v>25</v>
      </c>
      <c r="B6" s="9">
        <v>10700</v>
      </c>
      <c r="C6" s="10">
        <v>45007</v>
      </c>
      <c r="D6" s="10">
        <v>44980</v>
      </c>
      <c r="E6" s="10"/>
      <c r="F6" s="10"/>
      <c r="G6" s="1">
        <f t="shared" si="0">D6-C6-(F6-E6)</f>
        <v>-27</v>
      </c>
      <c r="H6" s="9">
        <f t="shared" si="1">B6*G6</f>
        <v>-288900</v>
      </c>
    </row>
    <row r="7" spans="1:8">
      <c r="A7" s="16" t="s">
        <v>26</v>
      </c>
      <c r="B7" s="9">
        <v>1090</v>
      </c>
      <c r="C7" s="10">
        <v>44995</v>
      </c>
      <c r="D7" s="10">
        <v>44980</v>
      </c>
      <c r="E7" s="10"/>
      <c r="F7" s="10"/>
      <c r="G7" s="1">
        <f t="shared" si="0">D7-C7-(F7-E7)</f>
        <v>-15</v>
      </c>
      <c r="H7" s="9">
        <f t="shared" si="1">B7*G7</f>
        <v>-16350</v>
      </c>
    </row>
    <row r="8" spans="1:8">
      <c r="A8" s="16" t="s">
        <v>27</v>
      </c>
      <c r="B8" s="9">
        <v>120</v>
      </c>
      <c r="C8" s="10">
        <v>45004</v>
      </c>
      <c r="D8" s="10">
        <v>44980</v>
      </c>
      <c r="E8" s="10"/>
      <c r="F8" s="10"/>
      <c r="G8" s="1">
        <f t="shared" si="0">D8-C8-(F8-E8)</f>
        <v>-24</v>
      </c>
      <c r="H8" s="9">
        <f t="shared" si="1">B8*G8</f>
        <v>-2880</v>
      </c>
    </row>
    <row r="9" spans="1:8">
      <c r="A9" s="16" t="s">
        <v>28</v>
      </c>
      <c r="B9" s="9">
        <v>19.44</v>
      </c>
      <c r="C9" s="10">
        <v>45348.567266863429</v>
      </c>
      <c r="D9" s="10">
        <v>44986</v>
      </c>
      <c r="E9" s="10"/>
      <c r="F9" s="10"/>
      <c r="G9" s="1">
        <f t="shared" si="0">D9-C9-(F9-E9)</f>
        <v>-362.56726686339971</v>
      </c>
      <c r="H9" s="9">
        <f t="shared" si="1">B9*G9</f>
        <v>-7048.30766782449</v>
      </c>
    </row>
    <row r="10" spans="1:8">
      <c r="A10" s="16" t="s">
        <v>29</v>
      </c>
      <c r="B10" s="9">
        <v>500</v>
      </c>
      <c r="C10" s="10">
        <v>44982</v>
      </c>
      <c r="D10" s="10">
        <v>45000</v>
      </c>
      <c r="E10" s="10"/>
      <c r="F10" s="10"/>
      <c r="G10" s="1">
        <f t="shared" si="0">D10-C10-(F10-E10)</f>
        <v>18</v>
      </c>
      <c r="H10" s="9">
        <f t="shared" si="1">B10*G10</f>
        <v>9000</v>
      </c>
    </row>
    <row r="11" spans="1:8">
      <c r="A11" s="16" t="s">
        <v>30</v>
      </c>
      <c r="B11" s="9">
        <v>45.49</v>
      </c>
      <c r="C11" s="10">
        <v>45348.5687340625</v>
      </c>
      <c r="D11" s="10">
        <v>45008</v>
      </c>
      <c r="E11" s="10"/>
      <c r="F11" s="10"/>
      <c r="G11" s="1">
        <f t="shared" si="0">D11-C11-(F11-E11)</f>
        <v>-340.56873406250088</v>
      </c>
      <c r="H11" s="9">
        <f t="shared" si="1">B11*G11</f>
        <v>-15492.4717125032</v>
      </c>
    </row>
    <row r="12" spans="1:8">
      <c r="A12" s="16" t="s">
        <v>31</v>
      </c>
      <c r="B12" s="9">
        <v>300</v>
      </c>
      <c r="C12" s="10">
        <v>45030</v>
      </c>
      <c r="D12" s="10">
        <v>45008</v>
      </c>
      <c r="E12" s="10"/>
      <c r="F12" s="10"/>
      <c r="G12" s="1">
        <f t="shared" si="0">D12-C12-(F12-E12)</f>
        <v>-22</v>
      </c>
      <c r="H12" s="9">
        <f t="shared" si="1">B12*G12</f>
        <v>-6600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22937.93</v>
      </c>
      <c r="C1" s="49">
        <f>COUNTA(A4:A203)</f>
        <v>7</v>
      </c>
      <c r="G1" s="13">
        <f>IF(B1&lt;&gt;0,H1/B1,0)</f>
        <v>186.62770329396679</v>
      </c>
      <c r="H1" s="12">
        <f>SUM(H4:H195)</f>
        <v>4280853.19421778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32</v>
      </c>
      <c r="B4" s="9">
        <v>3205</v>
      </c>
      <c r="C4" s="10">
        <v>45059</v>
      </c>
      <c r="D4" s="10">
        <v>45029</v>
      </c>
      <c r="E4" s="10"/>
      <c r="F4" s="10"/>
      <c r="G4" s="1">
        <f>D4-C4-(F4-E4)</f>
        <v>-30</v>
      </c>
      <c r="H4" s="9">
        <f>B4*G4</f>
        <v>-96150</v>
      </c>
    </row>
    <row r="5" spans="1:8">
      <c r="A5" s="16" t="s">
        <v>33</v>
      </c>
      <c r="B5" s="9">
        <v>500</v>
      </c>
      <c r="C5" s="10">
        <v>45039</v>
      </c>
      <c r="D5" s="10">
        <v>45034</v>
      </c>
      <c r="E5" s="10"/>
      <c r="F5" s="10"/>
      <c r="G5" s="1">
        <f t="shared" si="0" ref="G5:G68">D5-C5-(F5-E5)</f>
        <v>-5</v>
      </c>
      <c r="H5" s="9">
        <f t="shared" si="1" ref="H5:H68">B5*G5</f>
        <v>-2500</v>
      </c>
    </row>
    <row r="6" spans="1:8">
      <c r="A6" s="16" t="s">
        <v>34</v>
      </c>
      <c r="B6" s="9">
        <v>6347.54</v>
      </c>
      <c r="C6" s="10">
        <v>44792</v>
      </c>
      <c r="D6" s="10">
        <v>45035</v>
      </c>
      <c r="E6" s="10"/>
      <c r="F6" s="10"/>
      <c r="G6" s="1">
        <f t="shared" si="0">D6-C6-(F6-E6)</f>
        <v>243</v>
      </c>
      <c r="H6" s="9">
        <f t="shared" si="1">B6*G6</f>
        <v>1542452.22</v>
      </c>
    </row>
    <row r="7" spans="1:8">
      <c r="A7" s="16" t="s">
        <v>35</v>
      </c>
      <c r="B7" s="9">
        <v>11888.35</v>
      </c>
      <c r="C7" s="10">
        <v>44776</v>
      </c>
      <c r="D7" s="10">
        <v>45035</v>
      </c>
      <c r="E7" s="10"/>
      <c r="F7" s="10"/>
      <c r="G7" s="1">
        <f t="shared" si="0">D7-C7-(F7-E7)</f>
        <v>259</v>
      </c>
      <c r="H7" s="9">
        <f t="shared" si="1">B7*G7</f>
        <v>3079082.65</v>
      </c>
    </row>
    <row r="8" spans="1:8">
      <c r="A8" s="16" t="s">
        <v>36</v>
      </c>
      <c r="B8" s="9">
        <v>23.52</v>
      </c>
      <c r="C8" s="10">
        <v>45348.570454594905</v>
      </c>
      <c r="D8" s="10">
        <v>45064</v>
      </c>
      <c r="E8" s="10"/>
      <c r="F8" s="10"/>
      <c r="G8" s="1">
        <f t="shared" si="0">D8-C8-(F8-E8)</f>
        <v>-284.57045459489746</v>
      </c>
      <c r="H8" s="9">
        <f t="shared" si="1">B8*G8</f>
        <v>-6693.09709207199</v>
      </c>
    </row>
    <row r="9" spans="1:8">
      <c r="A9" s="16" t="s">
        <v>37</v>
      </c>
      <c r="B9" s="9">
        <v>23.52</v>
      </c>
      <c r="C9" s="10">
        <v>45348.571011608794</v>
      </c>
      <c r="D9" s="10">
        <v>45100</v>
      </c>
      <c r="E9" s="10"/>
      <c r="F9" s="10"/>
      <c r="G9" s="1">
        <f t="shared" si="0">D9-C9-(F9-E9)</f>
        <v>-248.5710116088012</v>
      </c>
      <c r="H9" s="9">
        <f t="shared" si="1">B9*G9</f>
        <v>-5846.390193039</v>
      </c>
    </row>
    <row r="10" spans="1:8">
      <c r="A10" s="16" t="s">
        <v>38</v>
      </c>
      <c r="B10" s="9">
        <v>950</v>
      </c>
      <c r="C10" s="10">
        <v>45348.5707247338</v>
      </c>
      <c r="D10" s="10">
        <v>45107</v>
      </c>
      <c r="E10" s="10"/>
      <c r="F10" s="10"/>
      <c r="G10" s="1">
        <f t="shared" si="0">D10-C10-(F10-E10)</f>
        <v>-241.57072473379958</v>
      </c>
      <c r="H10" s="9">
        <f t="shared" si="1">B10*G10</f>
        <v>-229492.18849711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4335.86</v>
      </c>
      <c r="C1" s="49">
        <f>COUNTA(A4:A203)</f>
        <v>5</v>
      </c>
      <c r="G1" s="13">
        <f>IF(B1&lt;&gt;0,H1/B1,0)</f>
        <v>-222.7723319489331</v>
      </c>
      <c r="H1" s="12">
        <f>SUM(H4:H195)</f>
        <v>-965909.64320410148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39</v>
      </c>
      <c r="B4" s="9">
        <v>789.2</v>
      </c>
      <c r="C4" s="10">
        <v>45348.571546145831</v>
      </c>
      <c r="D4" s="10">
        <v>45112</v>
      </c>
      <c r="E4" s="10"/>
      <c r="F4" s="10"/>
      <c r="G4" s="1">
        <f>D4-C4-(F4-E4)</f>
        <v>-236.57154614580213</v>
      </c>
      <c r="H4" s="9">
        <f>B4*G4</f>
        <v>-186702.264218267</v>
      </c>
    </row>
    <row r="5" spans="1:8">
      <c r="A5" s="16" t="s">
        <v>40</v>
      </c>
      <c r="B5" s="9">
        <v>1600</v>
      </c>
      <c r="C5" s="10">
        <v>45348.5700409375</v>
      </c>
      <c r="D5" s="10">
        <v>45112</v>
      </c>
      <c r="E5" s="10"/>
      <c r="F5" s="10"/>
      <c r="G5" s="1">
        <f t="shared" si="0" ref="G5:G68">D5-C5-(F5-E5)</f>
        <v>-236.57004093749856</v>
      </c>
      <c r="H5" s="9">
        <f t="shared" si="1" ref="H5:H68">B5*G5</f>
        <v>-378512.065499998</v>
      </c>
    </row>
    <row r="6" spans="1:8">
      <c r="A6" s="16" t="s">
        <v>41</v>
      </c>
      <c r="B6" s="9">
        <v>98.36</v>
      </c>
      <c r="C6" s="10">
        <v>45348.571749456016</v>
      </c>
      <c r="D6" s="10">
        <v>45141</v>
      </c>
      <c r="E6" s="10"/>
      <c r="F6" s="10"/>
      <c r="G6" s="1">
        <f t="shared" si="0">D6-C6-(F6-E6)</f>
        <v>-207.57174945600127</v>
      </c>
      <c r="H6" s="9">
        <f t="shared" si="1">B6*G6</f>
        <v>-20416.7572764923</v>
      </c>
    </row>
    <row r="7" spans="1:8">
      <c r="A7" s="16" t="s">
        <v>42</v>
      </c>
      <c r="B7" s="9">
        <v>1728</v>
      </c>
      <c r="C7" s="10">
        <v>45348.571968518518</v>
      </c>
      <c r="D7" s="10">
        <v>45141</v>
      </c>
      <c r="E7" s="10"/>
      <c r="F7" s="10"/>
      <c r="G7" s="1">
        <f t="shared" si="0">D7-C7-(F7-E7)</f>
        <v>-207.57196851850313</v>
      </c>
      <c r="H7" s="9">
        <f t="shared" si="1">B7*G7</f>
        <v>-358684.361599973</v>
      </c>
    </row>
    <row r="8" spans="1:8">
      <c r="A8" s="16" t="s">
        <v>43</v>
      </c>
      <c r="B8" s="9">
        <v>120.3</v>
      </c>
      <c r="C8" s="10">
        <v>45348.50286458333</v>
      </c>
      <c r="D8" s="10">
        <v>45169</v>
      </c>
      <c r="E8" s="10"/>
      <c r="F8" s="10"/>
      <c r="G8" s="1">
        <f t="shared" si="0">D8-C8-(F8-E8)</f>
        <v>-179.50286458330083</v>
      </c>
      <c r="H8" s="9">
        <f t="shared" si="1">B8*G8</f>
        <v>-21594.1946093711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973.96</v>
      </c>
      <c r="C1" s="49">
        <f>COUNTA(A4:A203)</f>
        <v>2</v>
      </c>
      <c r="G1" s="13">
        <f>IF(B1&lt;&gt;0,H1/B1,0)</f>
        <v>-29.990800443550043</v>
      </c>
      <c r="H1" s="12">
        <f>SUM(H4:H195)</f>
        <v>-29209.84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44</v>
      </c>
      <c r="B4" s="9">
        <v>8.96</v>
      </c>
      <c r="C4" s="10">
        <v>45304</v>
      </c>
      <c r="D4" s="10">
        <v>45275</v>
      </c>
      <c r="E4" s="10"/>
      <c r="F4" s="10"/>
      <c r="G4" s="1">
        <f>D4-C4-(F4-E4)</f>
        <v>-29</v>
      </c>
      <c r="H4" s="9">
        <f>B4*G4</f>
        <v>-259.84</v>
      </c>
    </row>
    <row r="5" spans="1:8">
      <c r="A5" s="16" t="s">
        <v>45</v>
      </c>
      <c r="B5" s="9">
        <v>965</v>
      </c>
      <c r="C5" s="10">
        <v>45309</v>
      </c>
      <c r="D5" s="10">
        <v>45279</v>
      </c>
      <c r="E5" s="10"/>
      <c r="F5" s="10"/>
      <c r="G5" s="1">
        <f t="shared" si="0" ref="G5:G68">D5-C5-(F5-E5)</f>
        <v>-30</v>
      </c>
      <c r="H5" s="9">
        <f t="shared" si="1" ref="H5:H68">B5*G5</f>
        <v>-28950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